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92.168.30.1\Publica\Oficina Juridica\GOBIERNO EN LÍNEA - DIRECCIÓN JURIDICA\2023\"/>
    </mc:Choice>
  </mc:AlternateContent>
  <xr:revisionPtr revIDLastSave="0" documentId="13_ncr:1_{DC2F0898-021C-4DDF-A228-D8C31D9FADFB}" xr6:coauthVersionLast="47" xr6:coauthVersionMax="47" xr10:uidLastSave="{00000000-0000-0000-0000-000000000000}"/>
  <bookViews>
    <workbookView xWindow="2475" yWindow="0" windowWidth="16845" windowHeight="15345" xr2:uid="{00000000-000D-0000-FFFF-FFFF00000000}"/>
  </bookViews>
  <sheets>
    <sheet name="PRIMER TRIMESTRE 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8" i="1" l="1"/>
  <c r="M18" i="1" s="1"/>
  <c r="L17" i="1"/>
  <c r="M17" i="1" s="1"/>
  <c r="L16" i="1"/>
  <c r="M16" i="1" s="1"/>
  <c r="L14" i="1"/>
  <c r="M14" i="1" s="1"/>
  <c r="L15" i="1"/>
  <c r="M15" i="1" s="1"/>
  <c r="K15" i="1"/>
  <c r="K14" i="1"/>
  <c r="L13" i="1"/>
  <c r="M13" i="1" s="1"/>
  <c r="L11" i="1"/>
  <c r="M11" i="1" s="1"/>
  <c r="L12" i="1"/>
  <c r="M12" i="1" s="1"/>
  <c r="J10" i="1"/>
  <c r="L10" i="1" s="1"/>
  <c r="L9" i="1"/>
  <c r="M9" i="1" s="1"/>
  <c r="K9" i="1"/>
  <c r="J8" i="1"/>
  <c r="L8" i="1" s="1"/>
  <c r="J7" i="1"/>
  <c r="K7" i="1" s="1"/>
  <c r="J6" i="1"/>
  <c r="L6" i="1" s="1"/>
  <c r="L4" i="1"/>
  <c r="M4" i="1" s="1"/>
  <c r="K4" i="1"/>
  <c r="J3" i="1"/>
  <c r="L3" i="1" s="1"/>
  <c r="J5" i="1"/>
  <c r="K11" i="1"/>
  <c r="K12" i="1"/>
  <c r="K13" i="1"/>
  <c r="K16" i="1"/>
  <c r="K17" i="1"/>
  <c r="K18" i="1"/>
  <c r="K19" i="1"/>
  <c r="K20" i="1"/>
  <c r="K21" i="1"/>
  <c r="K22" i="1"/>
  <c r="K23" i="1"/>
  <c r="K24" i="1"/>
  <c r="K25" i="1"/>
  <c r="K26" i="1"/>
  <c r="K27" i="1"/>
  <c r="K28" i="1"/>
  <c r="K29" i="1"/>
  <c r="K30" i="1"/>
  <c r="K31" i="1"/>
  <c r="K32" i="1"/>
  <c r="J2" i="1"/>
  <c r="L2" i="1" s="1"/>
  <c r="K10" i="1" l="1"/>
  <c r="M10" i="1"/>
  <c r="K6" i="1"/>
  <c r="L7" i="1"/>
  <c r="M8" i="1"/>
  <c r="M3" i="1"/>
  <c r="M7" i="1"/>
  <c r="M6" i="1"/>
  <c r="K8" i="1"/>
  <c r="K3" i="1"/>
  <c r="L5" i="1"/>
  <c r="M5" i="1" s="1"/>
  <c r="K5" i="1"/>
  <c r="K2" i="1"/>
  <c r="M2" i="1"/>
</calcChain>
</file>

<file path=xl/sharedStrings.xml><?xml version="1.0" encoding="utf-8"?>
<sst xmlns="http://schemas.openxmlformats.org/spreadsheetml/2006/main" count="109" uniqueCount="103">
  <si>
    <t xml:space="preserve">Contrato </t>
  </si>
  <si>
    <t>Objeto</t>
  </si>
  <si>
    <t>NIT</t>
  </si>
  <si>
    <t>Contratista</t>
  </si>
  <si>
    <t>Fecha 
Inicio</t>
  </si>
  <si>
    <t>Supervisor</t>
  </si>
  <si>
    <t xml:space="preserve">Fecha
 Term </t>
  </si>
  <si>
    <t>Valor
Inicial</t>
  </si>
  <si>
    <t>Adición</t>
  </si>
  <si>
    <t>Vlr 
Ejecutado</t>
  </si>
  <si>
    <t>Vlr 
pendiente por ejecutar</t>
  </si>
  <si>
    <t>% Ejecucion Presupuestal</t>
  </si>
  <si>
    <t>LOURDES FDA. MUÑOZ AGUIRRE</t>
  </si>
  <si>
    <t>901.360.032-8</t>
  </si>
  <si>
    <t>CODWEB S.A.S</t>
  </si>
  <si>
    <t>Publicaciòn</t>
  </si>
  <si>
    <t>Estado de Avance</t>
  </si>
  <si>
    <t>ERICA VIVIANA BEDOYA VILLADA</t>
  </si>
  <si>
    <t>SANDRA MILENA GIRALDO AVENDAÑO</t>
  </si>
  <si>
    <t>DIANA PATRICIA ARBOLEDA</t>
  </si>
  <si>
    <t>901.454.126-6</t>
  </si>
  <si>
    <t>EDISON ALEJANDRO CARRILLO</t>
  </si>
  <si>
    <t>900.024.793-0</t>
  </si>
  <si>
    <t>MANTENIMIENTO PREVENTIVO Y CORRECTIVO DE AIRES ACONDICIONADOS Y SISTEMAS ELECTROMECÁNICOS E HIDRÁULICOS EN EQUIPAMIENTOS Y ESPACIOS PÚBLICOS DEL MUNICIPIO DE ITAGUI</t>
  </si>
  <si>
    <t>901.394.448-4</t>
  </si>
  <si>
    <r>
      <t xml:space="preserve">INGENIEROS ALIADOS S.A.S. </t>
    </r>
    <r>
      <rPr>
        <sz val="9"/>
        <color rgb="FFFF0000"/>
        <rFont val="Calibri"/>
        <family val="2"/>
        <scheme val="minor"/>
      </rPr>
      <t>(INV. PRIVADA N° 013 - 2022)</t>
    </r>
  </si>
  <si>
    <t>RUBEN DARIO SERNA</t>
  </si>
  <si>
    <t>002-2023</t>
  </si>
  <si>
    <t>003-2023</t>
  </si>
  <si>
    <t>005-2023</t>
  </si>
  <si>
    <t>006-2023</t>
  </si>
  <si>
    <t>007-2023</t>
  </si>
  <si>
    <t>008-2023</t>
  </si>
  <si>
    <t>009-2023</t>
  </si>
  <si>
    <t>PRESTACION DE SERVICIOS DE APOYO A LA GESTIÓN PARA LA RENDICIÓN EN LA PLATAFORMAY SISTEMA ELECTRÓNICO DE CONTRATACIÓN PÚBLICA SECOP I Y II, Y SISTEMA DE INFORMACIÓN Y GESTIÓN DEL EMPLEO PÚBLICO (SIGEP), Y DEMÁS ACTIVIDADES OPERATIVAS Y ADMINISTRATIVAS DE LA DIRECCIÓN JURÍDICA DE LA AGENCIA DE DESARROLLO LOCAL DE ITAGÜÍ.</t>
  </si>
  <si>
    <t>ADQUISICIÓN DE INSUMOS DE PAPELERÍA, ELEMENTOS DE OFICINA, SERVICIO DE IMPRESIÓN Y COPIADO DE DOCUMENTOS BAJO LA MODALIDAD DE OUTSOURCING PARA EL FUNCIONAMIENTO DE LA EMPRESA INDUSTRIAL Y COMERCIAL DEL ESTADO ADELI</t>
  </si>
  <si>
    <t>PRESTACION DE SERVICIOS DE APOYO A LA GESTIÓN PARA EL TRANSPORTE TERRESTRE ESPECIAL MUNICIPAL E INTERMUNICIPAL DEL PERSONAL VINCULADO Y CONTRATISTAS DE LA EMPRESA INDUSTRIAL Y COMERCIAL DEL ESTADO - ADELI</t>
  </si>
  <si>
    <t>PRESTACIÓN DE SERVICOS DE APOYO A LA GESTION EN LOS PROYECTOS DE CONECTIVIDAD, FIBRA ÓPTICA Y REDES DE TRANSMISIÓN, ADMINISTRADOS Y EJECUTADOS POR LA EMPRESA DE DESARROLLO LOCAL DE ITAGÜÍ</t>
  </si>
  <si>
    <t>PRESTACIÓN DE SERVICIOS PROFESIONALES PARA SOPORTAR A LA AGENCIA DE DESARROLLO LOCAL DE ITAGÜÍ - ADELI EN LA PROMOCIÓN DE LA IMAGEN INSTITUCIONAL MEDIANTE ESTRATEGIAS Y ACCIONES COMUNICATIVAS EN LOS DIFERENTES MEDIOS Y CANALES DE COMUNICACIÓN MASIVA</t>
  </si>
  <si>
    <t>PRESTACIÓN DE SERVICIOS DE APOYO INSTITUCIONAL EN EL AVANCE DE LA IMPLEMENTACIÓN DE LA POLITICAS DE GOBIERNO DIGITAL EN LA AGENCIA DE DESARROLLO LOCAL DE ITAGÜÍ</t>
  </si>
  <si>
    <t>PRESTACIÓN DE SERVICIOS PARA EL SOPORTE TÉCNICO QUE PERMITA LA AMPLIACIÓN DEL SERVIDOR Y QUE GARANTICE EL FUNCIONAMIENTO DEL SITIO WEB INSTITUCIONAL, DE LOS CORREOS ELECTRÓNICOS INSTITUCIONALES Y DEL SISGED DE LA AGENCIA DE DESARROLLO LOCAL DE ITAGÜÍ - ADELI</t>
  </si>
  <si>
    <t>901.144.918-0</t>
  </si>
  <si>
    <t>YENY CAROLINA HERNANDEZ URREGO</t>
  </si>
  <si>
    <t>COPYPAISA LTDA</t>
  </si>
  <si>
    <t>TRANSPORTE ESPECIAL PLATINUM</t>
  </si>
  <si>
    <t>KEILA ANDREA BORJA DÍAZ</t>
  </si>
  <si>
    <t>DEIVIS JOVAN RAMIREZ POSADA</t>
  </si>
  <si>
    <t>INNOVACIÓN INVESTIGACIÓN Y DESARROLLO IID+ S.A.S.</t>
  </si>
  <si>
    <t>PABLO ANDRES GÓMEZ BÁEZ</t>
  </si>
  <si>
    <t>VANESSA CALLE SOTO</t>
  </si>
  <si>
    <t>001-2023</t>
  </si>
  <si>
    <t>012-2023</t>
  </si>
  <si>
    <t>004-2023</t>
  </si>
  <si>
    <t>PRESTACIÓN DE SERVICIOS PROFESIONALES DE OBRA ARTISTICA POR ENCARGO, CONSISTENTE EN LA ELABORACIÓN DE UN MURAL EN CADA UNA DE LAS VEREDAS DEL CORREGIMIENTO EL MANZANILLO DEL MUNICIPIO DE ITAGÜÍ, SEGÚN EL PROYECTO "PINTANDO MEMORIA EN EL CORREGIMIENTO"</t>
  </si>
  <si>
    <t>901.073.718-0</t>
  </si>
  <si>
    <t>FUNDACION CULTURAL EL HORMIGUERO</t>
  </si>
  <si>
    <t>010-2023</t>
  </si>
  <si>
    <t>AMPLIACIÓN DE LA INFRAESTRUCTURA FÍSICA DE LA INSTITUCIÓN EDUCATIVA MARIA JOSEFA ESCOBAR DEL MUNICIPIO DE ITAGÜÍ</t>
  </si>
  <si>
    <t>901.692.146-3</t>
  </si>
  <si>
    <r>
      <rPr>
        <sz val="9"/>
        <rFont val="Calibri"/>
        <family val="2"/>
        <scheme val="minor"/>
      </rPr>
      <t xml:space="preserve">CONSORCIO MARIA JOSEFA </t>
    </r>
    <r>
      <rPr>
        <sz val="9"/>
        <color rgb="FFFF0000"/>
        <rFont val="Calibri"/>
        <family val="2"/>
        <scheme val="minor"/>
      </rPr>
      <t>(INV. PUBLICA N° 001 - 2023)</t>
    </r>
  </si>
  <si>
    <t>011-2023</t>
  </si>
  <si>
    <t>INTERVENTORÍA TÉCNICA, ADMINISTRATIVA, FINANCIERA, JURÍDICA Y AMBIENTAL PARA LA AMPLIACIÓN DE LA INFRAESTRUCTURA FÍSICA DE LA INSTITUCIÓN EDUCATIVA MARÍA JOSEFA ESCOBAR DEL MUNICIPIO DE ITAGÜÍ, ANTIOQUIA</t>
  </si>
  <si>
    <r>
      <rPr>
        <sz val="9"/>
        <color theme="1"/>
        <rFont val="Calibri"/>
        <family val="2"/>
        <scheme val="minor"/>
      </rPr>
      <t xml:space="preserve">JOSE RICARDO TAMAYO ISAZA </t>
    </r>
    <r>
      <rPr>
        <sz val="9"/>
        <color rgb="FFFF0000"/>
        <rFont val="Calibri"/>
        <family val="2"/>
        <scheme val="minor"/>
      </rPr>
      <t>(INV. PRIVADA N° 002 - 2023)</t>
    </r>
  </si>
  <si>
    <t>DANIEL ANDRES VILLA GIRALDO</t>
  </si>
  <si>
    <t>PRESTACIÓN DE SERVICIOS PROFESIONALES PARA ACOMPAÑAR Y SOPORTAR A LA AGENCIA DE DESARROLLO LOCAL DE ITAGÜÍ - ADELI EN LA ACTUALIZACIÓN, DESARROLLO, FORTALECIMIENTO Y DOCUMENTACIÓN DEL SISTEMA DE GESTIÓN DE SEGURIDAD Y SALUD EN EL TRABAJO (SG-SST)</t>
  </si>
  <si>
    <t>014-2023</t>
  </si>
  <si>
    <t>AMPLIACIÓN DE LA INFRAESTRUCTURA FÍSICA DE LA INSTITUCIÓN EDUCATIVA ORESTES SINDICI DEL MUNICIPIO DE ITAGÜÍ</t>
  </si>
  <si>
    <r>
      <rPr>
        <sz val="9"/>
        <color theme="1"/>
        <rFont val="Calibri"/>
        <family val="2"/>
        <scheme val="minor"/>
      </rPr>
      <t>BEATRIZ EUGENIA BARROS MADRIGAL</t>
    </r>
    <r>
      <rPr>
        <sz val="9"/>
        <color rgb="FFFF0000"/>
        <rFont val="Calibri"/>
        <family val="2"/>
        <scheme val="minor"/>
      </rPr>
      <t xml:space="preserve"> (INV. PUBLICA N° 002 - 2023)</t>
    </r>
  </si>
  <si>
    <t>013-2023</t>
  </si>
  <si>
    <t>INTERVENTORÍA TÉCNICA, ADMINISTRATIVA, FINANCIERA, JURÍDICA Y AMBIENTAL PARA LA AMPLIACIÓN DE LA INFRAESTRUCTURA FÍSICA DE LA INSTITUCIÓN EDUCATIVA ORESTES SINDICI DEL MUNICIPIO DE ITAGÜÍ, ANTIOQUIA</t>
  </si>
  <si>
    <t>901.693.264-9</t>
  </si>
  <si>
    <r>
      <rPr>
        <sz val="9"/>
        <color theme="1"/>
        <rFont val="Calibri"/>
        <family val="2"/>
        <scheme val="minor"/>
      </rPr>
      <t>CONSORCIO SINDIC</t>
    </r>
    <r>
      <rPr>
        <sz val="9"/>
        <rFont val="Calibri"/>
        <family val="2"/>
        <scheme val="minor"/>
      </rPr>
      <t xml:space="preserve">I </t>
    </r>
    <r>
      <rPr>
        <sz val="9"/>
        <color rgb="FFFF0000"/>
        <rFont val="Calibri"/>
        <family val="2"/>
        <scheme val="minor"/>
      </rPr>
      <t>(INV. PRIVADA N° 003 - 2023)</t>
    </r>
  </si>
  <si>
    <t>NICOLAS LONSOÑO OSSA</t>
  </si>
  <si>
    <t>ORDEN DE SERVICIO 001</t>
  </si>
  <si>
    <t>ADQUISICIÓN DE APARATOS ELECTRÓNICOS PARA LA EJECUCIÓN DEL PROYECTO "FORTALECIMIENTO DE LOS GRUPOS ARTÍSTICOS Y CULTURALES DE LA COMUNA 5" COMO INICIATIVA CIUDADANA PRIORIZADA Y ELEGIDA POPULARMENTE MEDIANTE EL MECANISMO DE PRESUPUESTO PARTICIPATIVO</t>
  </si>
  <si>
    <t>1.036.924.251-1</t>
  </si>
  <si>
    <t>LEIDY JOHANA ALZATE SOTO Y/O IN TECNOLOGY</t>
  </si>
  <si>
    <t>NELSON DE JESÚS BETANCUR ARBOLEDA</t>
  </si>
  <si>
    <t>015-2023</t>
  </si>
  <si>
    <t>ADQUISICIÓN DE DOTACIÓN DE CALZADO, ROPA DEPORTIVA, TRAJES TÍPICOS E IMPLEMENTACIÓN DEPORTIVA PARA LA EJECUCIÓN DE LOS PROYECTOS "DOTACIÓN DE IMPLEMENTOS DEPORTIVOS" Y "FORTALECIMIENTO DE LOS GRUPOS ARTISTICOS Y CULTURALES DE LA COMUNA 5", COMO INICIATIVA CIUDADANA PRIORIZADA Y ELEGIDA POPULARMENTE MEDIANTE EL MECANISMO DE PRESUPUESTO PARTICIPATIVO.</t>
  </si>
  <si>
    <t>811.005.267-4</t>
  </si>
  <si>
    <t>ALMACEN EL DEPORTISTA S.A.S</t>
  </si>
  <si>
    <t>016-2023</t>
  </si>
  <si>
    <t>PRESTACION DE SERVICIOS PROFESIONALES DE ABOGADA BRINDANDO SOPORTE Y ACOMPAÑAMIENTO EN LAS DIFERENTES ACTUACIONES CONTRACTUALES (EN TODAS SUS ETAPAS) DE LA DIRECCIÓN JURIDICA DE LA EMPRESA INDUSTRIAL Y COMERCIAL DEL ESTADO - ADELI</t>
  </si>
  <si>
    <t>ESTHER ELENA OSORIO FLOREZ</t>
  </si>
  <si>
    <t>JANETH ELIANA URIBE RESTREPO</t>
  </si>
  <si>
    <t>https://community.secop.gov.co/Public/Tendering/OpportunityDetail/Index?noticeUID=CO1.NTC.3913689&amp;isFromPublicArea=True&amp;isModal=False</t>
  </si>
  <si>
    <t>https://community.secop.gov.co/Public/Tendering/OpportunityDetail/Index?noticeUID=CO1.NTC.3937859&amp;isFromPublicArea=True&amp;isModal=False</t>
  </si>
  <si>
    <t>https://community.secop.gov.co/Public/Tendering/OpportunityDetail/Index?noticeUID=CO1.NTC.3979642&amp;isFromPublicArea=True&amp;isModal=False</t>
  </si>
  <si>
    <t>https://community.secop.gov.co/Public/Tendering/OpportunityDetail/Index?noticeUID=CO1.NTC.3982041&amp;isFromPublicArea=True&amp;isModal=False</t>
  </si>
  <si>
    <t>https://community.secop.gov.co/Public/Tendering/OpportunityDetail/Index?noticeUID=CO1.NTC.4003316&amp;isFromPublicArea=True&amp;isModal=False</t>
  </si>
  <si>
    <t>https://community.secop.gov.co/Public/Tendering/OpportunityDetail/Index?noticeUID=CO1.NTC.4044227&amp;isFromPublicArea=True&amp;isModal=False</t>
  </si>
  <si>
    <t>https://community.secop.gov.co/Public/Tendering/OpportunityDetail/Index?noticeUID=CO1.NTC.4061804&amp;isFromPublicArea=True&amp;isModal=False</t>
  </si>
  <si>
    <t>https://community.secop.gov.co/Public/Tendering/OpportunityDetail/Index?noticeUID=CO1.NTC.4117109&amp;isFromPublicArea=True&amp;isModal=False</t>
  </si>
  <si>
    <t>https://community.secop.gov.co/Public/Tendering/OpportunityDetail/Index?noticeUID=CO1.NTC.4157782&amp;isFromPublicArea=True&amp;isModal=False</t>
  </si>
  <si>
    <t>https://community.secop.gov.co/Public/Tendering/OpportunityDetail/Index?noticeUID=CO1.NTC.4078030&amp;isFromPublicArea=True&amp;isModal=False</t>
  </si>
  <si>
    <t>https://community.secop.gov.co/Public/Tendering/OpportunityDetail/Index?noticeUID=CO1.NTC.4016184&amp;isFromPublicArea=True&amp;isModal=False</t>
  </si>
  <si>
    <t>https://community.secop.gov.co/Public/Tendering/OpportunityDetail/Index?noticeUID=CO1.NTC.4179355&amp;isFromPublicArea=True&amp;isModal=False</t>
  </si>
  <si>
    <t>https://community.secop.gov.co/Public/Tendering/OpportunityDetail/Index?noticeUID=CO1.NTC.4179606&amp;isFromPublicArea=True&amp;isModal=False</t>
  </si>
  <si>
    <t>https://community.secop.gov.co/Public/Tendering/OpportunityDetail/Index?noticeUID=CO1.NTC.4187467&amp;isFromPublicArea=True&amp;isModal=False</t>
  </si>
  <si>
    <t>https://community.secop.gov.co/Public/Tendering/OpportunityDetail/Index?noticeUID=CO1.NTC.4283035&amp;isFromPublicArea=True&amp;isModal=False</t>
  </si>
  <si>
    <t>https://community.secop.gov.co/Public/Tendering/OpportunityDetail/Index?noticeUID=CO1.NTC.4203033&amp;isFromPublicArea=True&amp;isModal=False</t>
  </si>
  <si>
    <t>https://community.secop.gov.co/Public/Tendering/OpportunityDetail/Index?noticeUID=CO1.NTC.4233129&amp;isFromPublicArea=True&amp;isModal=False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</si>
</sst>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_-&quot;$&quot;* #,##0.00_-;\-&quot;$&quot;* #,##0.00_-;_-&quot;$&quot;* &quot;-&quot;??_-;_-@_-"/>
    <numFmt numFmtId="166" formatCode="[$-C0A]d\-mmm\-yyyy;@"/>
    <numFmt numFmtId="167" formatCode="[$$-240A]\ #,##0"/>
    <numFmt numFmtId="168" formatCode="_-&quot;$&quot;* #,##0_-;\-&quot;$&quot;* #,##0_-;_-&quot;$&quot;* &quot;-&quot;??_-;_-@_-"/>
  </numFmts>
  <fonts count="13">
    <font>
      <sz val="11"/>
      <color theme="1"/>
      <name val="Calibri"/>
      <family val="2"/>
      <scheme val="minor"/>
    </font>
    <font>
      <b/>
      <sz val="9"/>
      <color theme="1"/>
      <name val="Arial"/>
      <family val="2"/>
    </font>
    <font>
      <b/>
      <sz val="9"/>
      <name val="Arial"/>
      <family val="2"/>
    </font>
    <font>
      <sz val="9"/>
      <color theme="1"/>
      <name val="Calibri"/>
      <family val="2"/>
      <scheme val="minor"/>
    </font>
    <font>
      <sz val="9"/>
      <name val="Calibri"/>
      <family val="2"/>
      <scheme val="minor"/>
    </font>
    <font>
      <u/>
      <sz val="11"/>
      <color theme="10"/>
      <name val="Calibri"/>
      <family val="2"/>
      <scheme val="minor"/>
    </font>
    <font>
      <u/>
      <sz val="8"/>
      <color theme="10"/>
      <name val="Calibri"/>
      <family val="2"/>
      <scheme val="minor"/>
    </font>
    <font>
      <sz val="11"/>
      <color theme="1"/>
      <name val="Calibri"/>
      <family val="2"/>
      <scheme val="minor"/>
    </font>
    <font>
      <sz val="8"/>
      <color theme="1"/>
      <name val="Calibri"/>
      <family val="2"/>
      <scheme val="minor"/>
    </font>
    <font>
      <sz val="8"/>
      <color theme="1"/>
      <name val="Calibri "/>
    </font>
    <font>
      <sz val="8"/>
      <name val="Calibri "/>
    </font>
    <font>
      <sz val="9"/>
      <color rgb="FFFF0000"/>
      <name val="Calibri"/>
      <family val="2"/>
      <scheme val="minor"/>
    </font>
    <font>
      <sz val="8"/>
      <name val="Calibri"/>
      <family val="2"/>
      <scheme val="minor"/>
    </font>
  </fonts>
  <fills count="7">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165" fontId="7" fillId="0" borderId="0" applyFont="0" applyFill="0" applyBorder="0" applyAlignment="0" applyProtection="0"/>
  </cellStyleXfs>
  <cellXfs count="38">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66"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167" fontId="10" fillId="3" borderId="1" xfId="0" applyNumberFormat="1" applyFont="1" applyFill="1" applyBorder="1" applyAlignment="1">
      <alignment horizontal="center" vertical="center"/>
    </xf>
    <xf numFmtId="10" fontId="9" fillId="3" borderId="1" xfId="0" applyNumberFormat="1" applyFont="1" applyFill="1" applyBorder="1" applyAlignment="1">
      <alignment horizontal="center" vertical="center"/>
    </xf>
    <xf numFmtId="0" fontId="9" fillId="0" borderId="1" xfId="0" applyFont="1" applyBorder="1"/>
    <xf numFmtId="0" fontId="9" fillId="0" borderId="1" xfId="0" applyFont="1" applyBorder="1" applyAlignment="1">
      <alignment vertical="center" wrapText="1"/>
    </xf>
    <xf numFmtId="3" fontId="9" fillId="0" borderId="1" xfId="0" applyNumberFormat="1" applyFont="1" applyBorder="1" applyAlignment="1">
      <alignment horizontal="center" vertical="center"/>
    </xf>
    <xf numFmtId="0" fontId="9" fillId="4" borderId="1" xfId="0" applyFont="1" applyFill="1" applyBorder="1" applyAlignment="1">
      <alignment horizontal="center" vertical="center" wrapText="1"/>
    </xf>
    <xf numFmtId="14" fontId="9" fillId="0" borderId="1"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xf>
    <xf numFmtId="168" fontId="10" fillId="3" borderId="1" xfId="2" applyNumberFormat="1" applyFont="1" applyFill="1" applyBorder="1" applyAlignment="1">
      <alignment horizontal="center" vertical="center" wrapText="1"/>
    </xf>
    <xf numFmtId="168" fontId="10" fillId="3" borderId="1" xfId="2" applyNumberFormat="1" applyFont="1" applyFill="1" applyBorder="1" applyAlignment="1">
      <alignment vertical="center" wrapText="1"/>
    </xf>
    <xf numFmtId="0" fontId="8" fillId="0" borderId="1" xfId="0" applyFont="1" applyBorder="1"/>
    <xf numFmtId="49" fontId="3" fillId="2" borderId="1" xfId="0" applyNumberFormat="1" applyFont="1" applyFill="1" applyBorder="1" applyAlignment="1">
      <alignment horizontal="center" vertical="center"/>
    </xf>
    <xf numFmtId="0" fontId="6" fillId="0" borderId="1" xfId="1" applyFont="1" applyFill="1" applyBorder="1"/>
    <xf numFmtId="0" fontId="0" fillId="0" borderId="0" xfId="0" applyAlignment="1">
      <alignment horizontal="center" vertical="center"/>
    </xf>
    <xf numFmtId="0" fontId="4" fillId="0" borderId="2" xfId="0" applyFont="1" applyBorder="1" applyAlignment="1">
      <alignment horizontal="center" vertical="center" wrapText="1"/>
    </xf>
    <xf numFmtId="3" fontId="4" fillId="0" borderId="1" xfId="0" applyNumberFormat="1" applyFont="1" applyBorder="1" applyAlignment="1">
      <alignment horizontal="center" vertical="center"/>
    </xf>
    <xf numFmtId="0" fontId="11" fillId="4"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168" fontId="4" fillId="0" borderId="1" xfId="2" applyNumberFormat="1" applyFont="1" applyFill="1" applyBorder="1" applyAlignment="1">
      <alignment horizontal="center" vertical="center" wrapText="1"/>
    </xf>
    <xf numFmtId="3" fontId="4" fillId="0" borderId="3" xfId="0" applyNumberFormat="1" applyFont="1" applyBorder="1" applyAlignment="1">
      <alignment horizontal="center" vertical="center"/>
    </xf>
    <xf numFmtId="0" fontId="4" fillId="4"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68" fontId="4" fillId="0" borderId="1" xfId="2" applyNumberFormat="1" applyFont="1" applyBorder="1" applyAlignment="1">
      <alignment horizontal="center" vertical="center"/>
    </xf>
    <xf numFmtId="168" fontId="3" fillId="0" borderId="1" xfId="2" applyNumberFormat="1" applyFont="1" applyFill="1" applyBorder="1" applyAlignment="1">
      <alignment horizontal="center" vertical="center"/>
    </xf>
    <xf numFmtId="9" fontId="3" fillId="0" borderId="1" xfId="0" applyNumberFormat="1" applyFont="1" applyBorder="1" applyAlignment="1">
      <alignment horizontal="center" vertical="center"/>
    </xf>
    <xf numFmtId="168" fontId="3" fillId="6" borderId="1" xfId="2"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6" fillId="0" borderId="1" xfId="1" applyFont="1" applyBorder="1" applyAlignment="1">
      <alignment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117109&amp;isFromPublicArea=True&amp;isModal=False" TargetMode="External"/><Relationship Id="rId13" Type="http://schemas.openxmlformats.org/officeDocument/2006/relationships/hyperlink" Target="https://community.secop.gov.co/Public/Tendering/OpportunityDetail/Index?noticeUID=CO1.NTC.4179606&amp;isFromPublicArea=True&amp;isModal=False" TargetMode="External"/><Relationship Id="rId18"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3979642&amp;isFromPublicArea=True&amp;isModal=False" TargetMode="External"/><Relationship Id="rId7" Type="http://schemas.openxmlformats.org/officeDocument/2006/relationships/hyperlink" Target="https://community.secop.gov.co/Public/Tendering/OpportunityDetail/Index?noticeUID=CO1.NTC.4061804&amp;isFromPublicArea=True&amp;isModal=False" TargetMode="External"/><Relationship Id="rId12" Type="http://schemas.openxmlformats.org/officeDocument/2006/relationships/hyperlink" Target="https://community.secop.gov.co/Public/Tendering/OpportunityDetail/Index?noticeUID=CO1.NTC.4179355&amp;isFromPublicArea=True&amp;isModal=False" TargetMode="External"/><Relationship Id="rId17" Type="http://schemas.openxmlformats.org/officeDocument/2006/relationships/hyperlink" Target="https://community.secop.gov.co/Public/Tendering/OpportunityDetail/Index?noticeUID=CO1.NTC.4233129&amp;isFromPublicArea=True&amp;isModal=False" TargetMode="External"/><Relationship Id="rId2" Type="http://schemas.openxmlformats.org/officeDocument/2006/relationships/hyperlink" Target="https://community.secop.gov.co/Public/Tendering/OpportunityDetail/Index?noticeUID=CO1.NTC.3937859&amp;isFromPublicArea=True&amp;isModal=False" TargetMode="External"/><Relationship Id="rId16" Type="http://schemas.openxmlformats.org/officeDocument/2006/relationships/hyperlink" Target="https://community.secop.gov.co/Public/Tendering/OpportunityDetail/Index?noticeUID=CO1.NTC.4203033&amp;isFromPublicArea=True&amp;isModal=False" TargetMode="External"/><Relationship Id="rId1" Type="http://schemas.openxmlformats.org/officeDocument/2006/relationships/hyperlink" Target="https://community.secop.gov.co/Public/Tendering/OpportunityDetail/Index?noticeUID=CO1.NTC.3913689&amp;isFromPublicArea=True&amp;isModal=False" TargetMode="External"/><Relationship Id="rId6" Type="http://schemas.openxmlformats.org/officeDocument/2006/relationships/hyperlink" Target="https://community.secop.gov.co/Public/Tendering/OpportunityDetail/Index?noticeUID=CO1.NTC.4044227&amp;isFromPublicArea=True&amp;isModal=False" TargetMode="External"/><Relationship Id="rId11" Type="http://schemas.openxmlformats.org/officeDocument/2006/relationships/hyperlink" Target="https://community.secop.gov.co/Public/Tendering/OpportunityDetail/Index?noticeUID=CO1.NTC.4078030&amp;isFromPublicArea=True&amp;isModal=False" TargetMode="External"/><Relationship Id="rId5" Type="http://schemas.openxmlformats.org/officeDocument/2006/relationships/hyperlink" Target="https://community.secop.gov.co/Public/Tendering/OpportunityDetail/Index?noticeUID=CO1.NTC.3982041&amp;isFromPublicArea=True&amp;isModal=False" TargetMode="External"/><Relationship Id="rId15" Type="http://schemas.openxmlformats.org/officeDocument/2006/relationships/hyperlink" Target="https://community.secop.gov.co/Public/Tendering/OpportunityDetail/Index?noticeUID=CO1.NTC.4283035&amp;isFromPublicArea=True&amp;isModal=False" TargetMode="External"/><Relationship Id="rId10" Type="http://schemas.openxmlformats.org/officeDocument/2006/relationships/hyperlink" Target="https://community.secop.gov.co/Public/Tendering/OpportunityDetail/Index?noticeUID=CO1.NTC.4016184&amp;isFromPublicArea=True&amp;isModal=False" TargetMode="External"/><Relationship Id="rId4" Type="http://schemas.openxmlformats.org/officeDocument/2006/relationships/hyperlink" Target="https://community.secop.gov.co/Public/Tendering/OpportunityDetail/Index?noticeUID=CO1.NTC.4003316&amp;isFromPublicArea=True&amp;isModal=False" TargetMode="External"/><Relationship Id="rId9" Type="http://schemas.openxmlformats.org/officeDocument/2006/relationships/hyperlink" Target="https://community.secop.gov.co/Public/Tendering/OpportunityDetail/Index?noticeUID=CO1.NTC.4157782&amp;isFromPublicArea=True&amp;isModal=False" TargetMode="External"/><Relationship Id="rId14" Type="http://schemas.openxmlformats.org/officeDocument/2006/relationships/hyperlink" Target="https://community.secop.gov.co/Public/Tendering/OpportunityDetail/Index?noticeUID=CO1.NTC.418746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topLeftCell="A13" zoomScaleNormal="100" workbookViewId="0">
      <pane xSplit="1" topLeftCell="B1" activePane="topRight" state="frozen"/>
      <selection pane="topRight" activeCell="A19" sqref="A19"/>
    </sheetView>
  </sheetViews>
  <sheetFormatPr baseColWidth="10" defaultRowHeight="15"/>
  <cols>
    <col min="1" max="1" width="14.7109375" customWidth="1"/>
    <col min="2" max="2" width="41.7109375" customWidth="1"/>
    <col min="3" max="3" width="13.140625" customWidth="1"/>
    <col min="4" max="4" width="14.42578125" customWidth="1"/>
    <col min="5" max="5" width="11.42578125" style="23"/>
    <col min="7" max="7" width="12.5703125" customWidth="1"/>
    <col min="8" max="8" width="13.7109375" bestFit="1" customWidth="1"/>
    <col min="9" max="9" width="13" customWidth="1"/>
    <col min="10" max="10" width="11.85546875" customWidth="1"/>
    <col min="11" max="11" width="14" customWidth="1"/>
    <col min="12" max="13" width="15" customWidth="1"/>
    <col min="14" max="14" width="67" customWidth="1"/>
  </cols>
  <sheetData>
    <row r="1" spans="1:14" ht="36">
      <c r="A1" s="1" t="s">
        <v>0</v>
      </c>
      <c r="B1" s="2" t="s">
        <v>1</v>
      </c>
      <c r="C1" s="2" t="s">
        <v>2</v>
      </c>
      <c r="D1" s="2" t="s">
        <v>3</v>
      </c>
      <c r="E1" s="3" t="s">
        <v>4</v>
      </c>
      <c r="F1" s="2" t="s">
        <v>5</v>
      </c>
      <c r="G1" s="4" t="s">
        <v>6</v>
      </c>
      <c r="H1" s="5" t="s">
        <v>7</v>
      </c>
      <c r="I1" s="6" t="s">
        <v>8</v>
      </c>
      <c r="J1" s="5" t="s">
        <v>9</v>
      </c>
      <c r="K1" s="1" t="s">
        <v>10</v>
      </c>
      <c r="L1" s="1" t="s">
        <v>11</v>
      </c>
      <c r="M1" s="1" t="s">
        <v>16</v>
      </c>
      <c r="N1" s="1" t="s">
        <v>15</v>
      </c>
    </row>
    <row r="2" spans="1:14" ht="60">
      <c r="A2" s="7" t="s">
        <v>50</v>
      </c>
      <c r="B2" s="24" t="s">
        <v>23</v>
      </c>
      <c r="C2" s="29" t="s">
        <v>24</v>
      </c>
      <c r="D2" s="30" t="s">
        <v>25</v>
      </c>
      <c r="E2" s="27">
        <v>44958</v>
      </c>
      <c r="F2" s="27" t="s">
        <v>26</v>
      </c>
      <c r="G2" s="31">
        <v>45291</v>
      </c>
      <c r="H2" s="32">
        <v>890045236</v>
      </c>
      <c r="I2" s="9"/>
      <c r="J2" s="28">
        <f>267013570</f>
        <v>267013570</v>
      </c>
      <c r="K2" s="33">
        <f>H2-J2</f>
        <v>623031666</v>
      </c>
      <c r="L2" s="34">
        <f t="shared" ref="L2:L4" si="0">J2/H2</f>
        <v>0.29999999910116926</v>
      </c>
      <c r="M2" s="34">
        <f t="shared" ref="M2:M4" si="1">J2*L2/H2</f>
        <v>8.9999999460701557E-2</v>
      </c>
      <c r="N2" s="37" t="s">
        <v>86</v>
      </c>
    </row>
    <row r="3" spans="1:14" ht="96">
      <c r="A3" s="7" t="s">
        <v>27</v>
      </c>
      <c r="B3" s="24" t="s">
        <v>34</v>
      </c>
      <c r="C3" s="29">
        <v>1018373578</v>
      </c>
      <c r="D3" s="30" t="s">
        <v>42</v>
      </c>
      <c r="E3" s="27">
        <v>44958</v>
      </c>
      <c r="F3" s="27" t="s">
        <v>12</v>
      </c>
      <c r="G3" s="31">
        <v>45077</v>
      </c>
      <c r="H3" s="32">
        <v>14000000</v>
      </c>
      <c r="I3" s="11"/>
      <c r="J3" s="28">
        <f>3500000</f>
        <v>3500000</v>
      </c>
      <c r="K3" s="33">
        <f t="shared" ref="K3:K4" si="2">H3-J3</f>
        <v>10500000</v>
      </c>
      <c r="L3" s="34">
        <f t="shared" si="0"/>
        <v>0.25</v>
      </c>
      <c r="M3" s="34">
        <f t="shared" si="1"/>
        <v>6.25E-2</v>
      </c>
      <c r="N3" s="37" t="s">
        <v>87</v>
      </c>
    </row>
    <row r="4" spans="1:14" ht="72">
      <c r="A4" s="7" t="s">
        <v>28</v>
      </c>
      <c r="B4" s="24" t="s">
        <v>35</v>
      </c>
      <c r="C4" s="29" t="s">
        <v>22</v>
      </c>
      <c r="D4" s="30" t="s">
        <v>43</v>
      </c>
      <c r="E4" s="27">
        <v>44965</v>
      </c>
      <c r="F4" s="27" t="s">
        <v>19</v>
      </c>
      <c r="G4" s="31">
        <v>45291</v>
      </c>
      <c r="H4" s="32">
        <v>18425150</v>
      </c>
      <c r="I4" s="11"/>
      <c r="J4" s="28">
        <v>0</v>
      </c>
      <c r="K4" s="33">
        <f t="shared" si="2"/>
        <v>18425150</v>
      </c>
      <c r="L4" s="34">
        <f t="shared" si="0"/>
        <v>0</v>
      </c>
      <c r="M4" s="34">
        <f t="shared" si="1"/>
        <v>0</v>
      </c>
      <c r="N4" s="37" t="s">
        <v>88</v>
      </c>
    </row>
    <row r="5" spans="1:14" ht="72">
      <c r="A5" s="7" t="s">
        <v>52</v>
      </c>
      <c r="B5" s="24" t="s">
        <v>53</v>
      </c>
      <c r="C5" s="29" t="s">
        <v>54</v>
      </c>
      <c r="D5" s="30" t="s">
        <v>55</v>
      </c>
      <c r="E5" s="27">
        <v>44964</v>
      </c>
      <c r="F5" s="27" t="s">
        <v>21</v>
      </c>
      <c r="G5" s="31">
        <v>44991</v>
      </c>
      <c r="H5" s="32">
        <v>39704351</v>
      </c>
      <c r="I5" s="11"/>
      <c r="J5" s="28">
        <f>39704351</f>
        <v>39704351</v>
      </c>
      <c r="K5" s="35">
        <f t="shared" ref="K5:K32" si="3">H5-J5</f>
        <v>0</v>
      </c>
      <c r="L5" s="34">
        <f t="shared" ref="L5:L18" si="4">J5/H5</f>
        <v>1</v>
      </c>
      <c r="M5" s="34">
        <f t="shared" ref="M5:M18" si="5">J5*L5/H5</f>
        <v>1</v>
      </c>
      <c r="N5" s="37" t="s">
        <v>89</v>
      </c>
    </row>
    <row r="6" spans="1:14" ht="60">
      <c r="A6" s="7" t="s">
        <v>29</v>
      </c>
      <c r="B6" s="24" t="s">
        <v>36</v>
      </c>
      <c r="C6" s="29" t="s">
        <v>20</v>
      </c>
      <c r="D6" s="30" t="s">
        <v>44</v>
      </c>
      <c r="E6" s="27">
        <v>44966</v>
      </c>
      <c r="F6" s="27" t="s">
        <v>21</v>
      </c>
      <c r="G6" s="31">
        <v>45283</v>
      </c>
      <c r="H6" s="32">
        <v>66150000</v>
      </c>
      <c r="I6" s="18"/>
      <c r="J6" s="28">
        <f>6300000</f>
        <v>6300000</v>
      </c>
      <c r="K6" s="33">
        <f t="shared" si="3"/>
        <v>59850000</v>
      </c>
      <c r="L6" s="34">
        <f t="shared" si="4"/>
        <v>9.5238095238095233E-2</v>
      </c>
      <c r="M6" s="34">
        <f t="shared" si="5"/>
        <v>9.0702947845804991E-3</v>
      </c>
      <c r="N6" s="37" t="s">
        <v>90</v>
      </c>
    </row>
    <row r="7" spans="1:14" ht="60">
      <c r="A7" s="7" t="s">
        <v>30</v>
      </c>
      <c r="B7" s="24" t="s">
        <v>37</v>
      </c>
      <c r="C7" s="29">
        <v>1047471009</v>
      </c>
      <c r="D7" s="30" t="s">
        <v>45</v>
      </c>
      <c r="E7" s="27">
        <v>44972</v>
      </c>
      <c r="F7" s="27" t="s">
        <v>48</v>
      </c>
      <c r="G7" s="31">
        <v>45274</v>
      </c>
      <c r="H7" s="32">
        <v>39200000</v>
      </c>
      <c r="I7" s="18"/>
      <c r="J7" s="28">
        <f>2090676</f>
        <v>2090676</v>
      </c>
      <c r="K7" s="33">
        <f t="shared" si="3"/>
        <v>37109324</v>
      </c>
      <c r="L7" s="34">
        <f t="shared" si="4"/>
        <v>5.3333571428571432E-2</v>
      </c>
      <c r="M7" s="34">
        <f t="shared" si="5"/>
        <v>2.8444698413265307E-3</v>
      </c>
      <c r="N7" s="37" t="s">
        <v>91</v>
      </c>
    </row>
    <row r="8" spans="1:14" ht="72">
      <c r="A8" s="7" t="s">
        <v>31</v>
      </c>
      <c r="B8" s="24" t="s">
        <v>38</v>
      </c>
      <c r="C8" s="29">
        <v>3402112</v>
      </c>
      <c r="D8" s="30" t="s">
        <v>46</v>
      </c>
      <c r="E8" s="27">
        <v>44977</v>
      </c>
      <c r="F8" s="27" t="s">
        <v>49</v>
      </c>
      <c r="G8" s="31">
        <v>45279</v>
      </c>
      <c r="H8" s="32">
        <v>40000000</v>
      </c>
      <c r="I8" s="18"/>
      <c r="J8" s="28">
        <f>1466000</f>
        <v>1466000</v>
      </c>
      <c r="K8" s="33">
        <f t="shared" si="3"/>
        <v>38534000</v>
      </c>
      <c r="L8" s="34">
        <f t="shared" si="4"/>
        <v>3.6650000000000002E-2</v>
      </c>
      <c r="M8" s="34">
        <f t="shared" si="5"/>
        <v>1.3432225E-3</v>
      </c>
      <c r="N8" s="37" t="s">
        <v>92</v>
      </c>
    </row>
    <row r="9" spans="1:14" ht="48">
      <c r="A9" s="7" t="s">
        <v>32</v>
      </c>
      <c r="B9" s="24" t="s">
        <v>39</v>
      </c>
      <c r="C9" s="29" t="s">
        <v>13</v>
      </c>
      <c r="D9" s="30" t="s">
        <v>47</v>
      </c>
      <c r="E9" s="27">
        <v>44986</v>
      </c>
      <c r="F9" s="27" t="s">
        <v>49</v>
      </c>
      <c r="G9" s="31">
        <v>45275</v>
      </c>
      <c r="H9" s="32">
        <v>95420226</v>
      </c>
      <c r="I9" s="18"/>
      <c r="J9" s="28">
        <v>0</v>
      </c>
      <c r="K9" s="33">
        <f t="shared" si="3"/>
        <v>95420226</v>
      </c>
      <c r="L9" s="34">
        <f t="shared" si="4"/>
        <v>0</v>
      </c>
      <c r="M9" s="34">
        <f t="shared" si="5"/>
        <v>0</v>
      </c>
      <c r="N9" s="37" t="s">
        <v>93</v>
      </c>
    </row>
    <row r="10" spans="1:14" ht="72">
      <c r="A10" s="7" t="s">
        <v>33</v>
      </c>
      <c r="B10" s="24" t="s">
        <v>40</v>
      </c>
      <c r="C10" s="29" t="s">
        <v>41</v>
      </c>
      <c r="D10" s="30" t="s">
        <v>14</v>
      </c>
      <c r="E10" s="27">
        <v>44994</v>
      </c>
      <c r="F10" s="27" t="s">
        <v>49</v>
      </c>
      <c r="G10" s="31">
        <v>45283</v>
      </c>
      <c r="H10" s="32">
        <v>55899890</v>
      </c>
      <c r="I10" s="20"/>
      <c r="J10" s="28">
        <f>12899890</f>
        <v>12899890</v>
      </c>
      <c r="K10" s="33">
        <f t="shared" si="3"/>
        <v>43000000</v>
      </c>
      <c r="L10" s="34">
        <f t="shared" si="4"/>
        <v>0.23076771707421964</v>
      </c>
      <c r="M10" s="34">
        <f t="shared" si="5"/>
        <v>5.3253739243647083E-2</v>
      </c>
      <c r="N10" s="37" t="s">
        <v>94</v>
      </c>
    </row>
    <row r="11" spans="1:14" ht="48">
      <c r="A11" s="36" t="s">
        <v>56</v>
      </c>
      <c r="B11" s="24" t="s">
        <v>57</v>
      </c>
      <c r="C11" s="29" t="s">
        <v>58</v>
      </c>
      <c r="D11" s="26" t="s">
        <v>59</v>
      </c>
      <c r="E11" s="27">
        <v>45002</v>
      </c>
      <c r="F11" s="27" t="s">
        <v>63</v>
      </c>
      <c r="G11" s="31">
        <v>45291</v>
      </c>
      <c r="H11" s="32">
        <v>16362656017</v>
      </c>
      <c r="I11" s="20"/>
      <c r="J11" s="28">
        <v>0</v>
      </c>
      <c r="K11" s="33">
        <f t="shared" si="3"/>
        <v>16362656017</v>
      </c>
      <c r="L11" s="34">
        <f t="shared" si="4"/>
        <v>0</v>
      </c>
      <c r="M11" s="34">
        <f t="shared" si="5"/>
        <v>0</v>
      </c>
      <c r="N11" s="37" t="s">
        <v>96</v>
      </c>
    </row>
    <row r="12" spans="1:14" ht="60">
      <c r="A12" s="36" t="s">
        <v>60</v>
      </c>
      <c r="B12" s="24" t="s">
        <v>61</v>
      </c>
      <c r="C12" s="29">
        <v>98565353</v>
      </c>
      <c r="D12" s="30" t="s">
        <v>62</v>
      </c>
      <c r="E12" s="27">
        <v>45002</v>
      </c>
      <c r="F12" s="27" t="s">
        <v>63</v>
      </c>
      <c r="G12" s="31">
        <v>45291</v>
      </c>
      <c r="H12" s="32">
        <v>1328926550</v>
      </c>
      <c r="I12" s="20"/>
      <c r="J12" s="19">
        <v>0</v>
      </c>
      <c r="K12" s="33">
        <f t="shared" si="3"/>
        <v>1328926550</v>
      </c>
      <c r="L12" s="34">
        <f t="shared" si="4"/>
        <v>0</v>
      </c>
      <c r="M12" s="34">
        <f t="shared" si="5"/>
        <v>0</v>
      </c>
      <c r="N12" s="37" t="s">
        <v>97</v>
      </c>
    </row>
    <row r="13" spans="1:14" ht="72">
      <c r="A13" s="36" t="s">
        <v>51</v>
      </c>
      <c r="B13" s="24" t="s">
        <v>64</v>
      </c>
      <c r="C13" s="29">
        <v>1036599812</v>
      </c>
      <c r="D13" s="30" t="s">
        <v>17</v>
      </c>
      <c r="E13" s="27">
        <v>44996</v>
      </c>
      <c r="F13" s="27" t="s">
        <v>18</v>
      </c>
      <c r="G13" s="31">
        <v>45276</v>
      </c>
      <c r="H13" s="32">
        <v>27600000</v>
      </c>
      <c r="I13" s="20"/>
      <c r="J13" s="19">
        <v>0</v>
      </c>
      <c r="K13" s="33">
        <f t="shared" si="3"/>
        <v>27600000</v>
      </c>
      <c r="L13" s="34">
        <f t="shared" si="4"/>
        <v>0</v>
      </c>
      <c r="M13" s="34">
        <f t="shared" si="5"/>
        <v>0</v>
      </c>
      <c r="N13" s="37" t="s">
        <v>98</v>
      </c>
    </row>
    <row r="14" spans="1:14" ht="60">
      <c r="A14" s="36" t="s">
        <v>68</v>
      </c>
      <c r="B14" s="24" t="s">
        <v>69</v>
      </c>
      <c r="C14" s="29" t="s">
        <v>70</v>
      </c>
      <c r="D14" s="30" t="s">
        <v>71</v>
      </c>
      <c r="E14" s="27">
        <v>45002</v>
      </c>
      <c r="F14" s="27" t="s">
        <v>72</v>
      </c>
      <c r="G14" s="31">
        <v>45291</v>
      </c>
      <c r="H14" s="32">
        <v>995851500</v>
      </c>
      <c r="I14" s="20"/>
      <c r="J14" s="19">
        <v>0</v>
      </c>
      <c r="K14" s="33">
        <f>H14-J14</f>
        <v>995851500</v>
      </c>
      <c r="L14" s="34">
        <f>J14/H14</f>
        <v>0</v>
      </c>
      <c r="M14" s="34">
        <f>J14*L14/H14</f>
        <v>0</v>
      </c>
      <c r="N14" s="37" t="s">
        <v>99</v>
      </c>
    </row>
    <row r="15" spans="1:14" ht="60">
      <c r="A15" s="36" t="s">
        <v>65</v>
      </c>
      <c r="B15" s="24" t="s">
        <v>66</v>
      </c>
      <c r="C15" s="29">
        <v>43517263</v>
      </c>
      <c r="D15" s="26" t="s">
        <v>67</v>
      </c>
      <c r="E15" s="27">
        <v>45002</v>
      </c>
      <c r="F15" s="27" t="s">
        <v>72</v>
      </c>
      <c r="G15" s="31">
        <v>45276</v>
      </c>
      <c r="H15" s="32">
        <v>8654823881</v>
      </c>
      <c r="I15" s="20"/>
      <c r="J15" s="19">
        <v>0</v>
      </c>
      <c r="K15" s="33">
        <f t="shared" si="3"/>
        <v>8654823881</v>
      </c>
      <c r="L15" s="34">
        <f t="shared" si="4"/>
        <v>0</v>
      </c>
      <c r="M15" s="34">
        <f t="shared" si="5"/>
        <v>0</v>
      </c>
      <c r="N15" s="37" t="s">
        <v>95</v>
      </c>
    </row>
    <row r="16" spans="1:14" ht="72">
      <c r="A16" s="36" t="s">
        <v>73</v>
      </c>
      <c r="B16" s="24" t="s">
        <v>74</v>
      </c>
      <c r="C16" s="29" t="s">
        <v>75</v>
      </c>
      <c r="D16" s="30" t="s">
        <v>76</v>
      </c>
      <c r="E16" s="27">
        <v>45016</v>
      </c>
      <c r="F16" s="27" t="s">
        <v>77</v>
      </c>
      <c r="G16" s="31">
        <v>45036</v>
      </c>
      <c r="H16" s="32">
        <v>38080000</v>
      </c>
      <c r="I16" s="20"/>
      <c r="J16" s="19">
        <v>0</v>
      </c>
      <c r="K16" s="33">
        <f t="shared" si="3"/>
        <v>38080000</v>
      </c>
      <c r="L16" s="34">
        <f t="shared" si="4"/>
        <v>0</v>
      </c>
      <c r="M16" s="34">
        <f t="shared" si="5"/>
        <v>0</v>
      </c>
      <c r="N16" s="37" t="s">
        <v>100</v>
      </c>
    </row>
    <row r="17" spans="1:14" ht="108">
      <c r="A17" s="36" t="s">
        <v>78</v>
      </c>
      <c r="B17" s="24" t="s">
        <v>79</v>
      </c>
      <c r="C17" s="29" t="s">
        <v>80</v>
      </c>
      <c r="D17" s="30" t="s">
        <v>81</v>
      </c>
      <c r="E17" s="27">
        <v>45006</v>
      </c>
      <c r="F17" s="27" t="s">
        <v>21</v>
      </c>
      <c r="G17" s="31">
        <v>45036</v>
      </c>
      <c r="H17" s="32">
        <v>157465912</v>
      </c>
      <c r="I17" s="20"/>
      <c r="J17" s="28">
        <v>0</v>
      </c>
      <c r="K17" s="33">
        <f t="shared" si="3"/>
        <v>157465912</v>
      </c>
      <c r="L17" s="10">
        <f t="shared" si="4"/>
        <v>0</v>
      </c>
      <c r="M17" s="10">
        <f t="shared" si="5"/>
        <v>0</v>
      </c>
      <c r="N17" s="37" t="s">
        <v>101</v>
      </c>
    </row>
    <row r="18" spans="1:14" ht="72">
      <c r="A18" s="36" t="s">
        <v>82</v>
      </c>
      <c r="B18" s="24" t="s">
        <v>83</v>
      </c>
      <c r="C18" s="29">
        <v>43221253</v>
      </c>
      <c r="D18" s="30" t="s">
        <v>84</v>
      </c>
      <c r="E18" s="27">
        <v>45009</v>
      </c>
      <c r="F18" s="27" t="s">
        <v>85</v>
      </c>
      <c r="G18" s="31">
        <v>45230</v>
      </c>
      <c r="H18" s="32">
        <v>36333333</v>
      </c>
      <c r="I18" s="20"/>
      <c r="J18" s="17">
        <v>0</v>
      </c>
      <c r="K18" s="33">
        <f t="shared" si="3"/>
        <v>36333333</v>
      </c>
      <c r="L18" s="10">
        <f t="shared" si="4"/>
        <v>0</v>
      </c>
      <c r="M18" s="10">
        <f t="shared" si="5"/>
        <v>0</v>
      </c>
      <c r="N18" s="37" t="s">
        <v>102</v>
      </c>
    </row>
    <row r="19" spans="1:14">
      <c r="A19" s="7"/>
      <c r="B19" s="12"/>
      <c r="C19" s="13"/>
      <c r="D19" s="14"/>
      <c r="E19" s="15"/>
      <c r="F19" s="8"/>
      <c r="G19" s="16"/>
      <c r="H19" s="17"/>
      <c r="I19" s="20"/>
      <c r="J19" s="17"/>
      <c r="K19" s="33">
        <f t="shared" si="3"/>
        <v>0</v>
      </c>
      <c r="L19" s="10"/>
      <c r="M19" s="10"/>
      <c r="N19" s="22"/>
    </row>
    <row r="20" spans="1:14">
      <c r="A20" s="21"/>
      <c r="B20" s="12"/>
      <c r="C20" s="13"/>
      <c r="D20" s="14"/>
      <c r="E20" s="15"/>
      <c r="F20" s="8"/>
      <c r="G20" s="16"/>
      <c r="H20" s="17"/>
      <c r="I20" s="20"/>
      <c r="J20" s="17"/>
      <c r="K20" s="33">
        <f t="shared" si="3"/>
        <v>0</v>
      </c>
      <c r="L20" s="10"/>
      <c r="M20" s="10"/>
      <c r="N20" s="22"/>
    </row>
    <row r="21" spans="1:14">
      <c r="A21" s="21"/>
      <c r="B21" s="12"/>
      <c r="C21" s="13"/>
      <c r="D21" s="14"/>
      <c r="E21" s="15"/>
      <c r="F21" s="8"/>
      <c r="G21" s="16"/>
      <c r="H21" s="17"/>
      <c r="I21" s="20"/>
      <c r="J21" s="17"/>
      <c r="K21" s="33">
        <f t="shared" si="3"/>
        <v>0</v>
      </c>
      <c r="L21" s="10"/>
      <c r="M21" s="10"/>
      <c r="N21" s="22"/>
    </row>
    <row r="22" spans="1:14">
      <c r="A22" s="21"/>
      <c r="B22" s="12"/>
      <c r="C22" s="13"/>
      <c r="D22" s="14"/>
      <c r="E22" s="15"/>
      <c r="F22" s="8"/>
      <c r="G22" s="16"/>
      <c r="H22" s="17"/>
      <c r="I22" s="20"/>
      <c r="J22" s="17"/>
      <c r="K22" s="33">
        <f t="shared" si="3"/>
        <v>0</v>
      </c>
      <c r="L22" s="10"/>
      <c r="M22" s="10"/>
      <c r="N22" s="22"/>
    </row>
    <row r="23" spans="1:14">
      <c r="A23" s="21"/>
      <c r="B23" s="12"/>
      <c r="C23" s="13"/>
      <c r="D23" s="14"/>
      <c r="E23" s="15"/>
      <c r="F23" s="8"/>
      <c r="G23" s="16"/>
      <c r="H23" s="17"/>
      <c r="I23" s="20"/>
      <c r="J23" s="17"/>
      <c r="K23" s="33">
        <f t="shared" si="3"/>
        <v>0</v>
      </c>
      <c r="L23" s="10"/>
      <c r="M23" s="10"/>
      <c r="N23" s="22"/>
    </row>
    <row r="24" spans="1:14">
      <c r="A24" s="21"/>
      <c r="B24" s="12"/>
      <c r="C24" s="13"/>
      <c r="D24" s="14"/>
      <c r="E24" s="15"/>
      <c r="F24" s="8"/>
      <c r="G24" s="16"/>
      <c r="H24" s="17"/>
      <c r="I24" s="20"/>
      <c r="J24" s="17"/>
      <c r="K24" s="33">
        <f t="shared" si="3"/>
        <v>0</v>
      </c>
      <c r="L24" s="10"/>
      <c r="M24" s="10"/>
      <c r="N24" s="22"/>
    </row>
    <row r="25" spans="1:14">
      <c r="A25" s="21"/>
      <c r="B25" s="12"/>
      <c r="C25" s="13"/>
      <c r="D25" s="14"/>
      <c r="E25" s="15"/>
      <c r="F25" s="8"/>
      <c r="G25" s="16"/>
      <c r="H25" s="17"/>
      <c r="I25" s="20"/>
      <c r="J25" s="28"/>
      <c r="K25" s="33">
        <f t="shared" si="3"/>
        <v>0</v>
      </c>
      <c r="L25" s="10"/>
      <c r="M25" s="10"/>
      <c r="N25" s="22"/>
    </row>
    <row r="26" spans="1:14">
      <c r="A26" s="21"/>
      <c r="B26" s="12"/>
      <c r="C26" s="13"/>
      <c r="D26" s="14"/>
      <c r="E26" s="15"/>
      <c r="F26" s="8"/>
      <c r="G26" s="16"/>
      <c r="H26" s="17"/>
      <c r="I26" s="20"/>
      <c r="J26" s="28"/>
      <c r="K26" s="33">
        <f t="shared" si="3"/>
        <v>0</v>
      </c>
      <c r="L26" s="10"/>
      <c r="M26" s="10"/>
      <c r="N26" s="22"/>
    </row>
    <row r="27" spans="1:14">
      <c r="A27" s="21"/>
      <c r="B27" s="12"/>
      <c r="C27" s="13"/>
      <c r="D27" s="26"/>
      <c r="E27" s="15"/>
      <c r="F27" s="8"/>
      <c r="G27" s="16"/>
      <c r="H27" s="17"/>
      <c r="I27" s="20"/>
      <c r="J27" s="28"/>
      <c r="K27" s="33">
        <f t="shared" si="3"/>
        <v>0</v>
      </c>
      <c r="L27" s="10"/>
      <c r="M27" s="10"/>
      <c r="N27" s="22"/>
    </row>
    <row r="28" spans="1:14">
      <c r="A28" s="21"/>
      <c r="B28" s="12"/>
      <c r="C28" s="13"/>
      <c r="D28" s="26"/>
      <c r="E28" s="15"/>
      <c r="F28" s="8"/>
      <c r="G28" s="16"/>
      <c r="H28" s="17"/>
      <c r="I28" s="20"/>
      <c r="J28" s="28"/>
      <c r="K28" s="33">
        <f t="shared" si="3"/>
        <v>0</v>
      </c>
      <c r="L28" s="10"/>
      <c r="M28" s="10"/>
      <c r="N28" s="22"/>
    </row>
    <row r="29" spans="1:14">
      <c r="A29" s="21"/>
      <c r="B29" s="12"/>
      <c r="C29" s="13"/>
      <c r="D29" s="26"/>
      <c r="E29" s="15"/>
      <c r="F29" s="8"/>
      <c r="G29" s="16"/>
      <c r="H29" s="17"/>
      <c r="I29" s="20"/>
      <c r="J29" s="28"/>
      <c r="K29" s="33">
        <f t="shared" si="3"/>
        <v>0</v>
      </c>
      <c r="L29" s="10"/>
      <c r="M29" s="10"/>
      <c r="N29" s="22"/>
    </row>
    <row r="30" spans="1:14">
      <c r="A30" s="21"/>
      <c r="B30" s="12"/>
      <c r="C30" s="13"/>
      <c r="D30" s="26"/>
      <c r="E30" s="15"/>
      <c r="F30" s="8"/>
      <c r="G30" s="16"/>
      <c r="H30" s="17"/>
      <c r="I30" s="20"/>
      <c r="J30" s="28"/>
      <c r="K30" s="33">
        <f t="shared" si="3"/>
        <v>0</v>
      </c>
      <c r="L30" s="10"/>
      <c r="M30" s="10"/>
      <c r="N30" s="22"/>
    </row>
    <row r="31" spans="1:14">
      <c r="A31" s="21"/>
      <c r="B31" s="12"/>
      <c r="C31" s="13"/>
      <c r="D31" s="26"/>
      <c r="E31" s="15"/>
      <c r="F31" s="8"/>
      <c r="G31" s="16"/>
      <c r="H31" s="17"/>
      <c r="I31" s="20"/>
      <c r="J31" s="28"/>
      <c r="K31" s="33">
        <f t="shared" si="3"/>
        <v>0</v>
      </c>
      <c r="L31" s="10"/>
      <c r="M31" s="10"/>
      <c r="N31" s="22"/>
    </row>
    <row r="32" spans="1:14">
      <c r="A32" s="21"/>
      <c r="B32" s="24"/>
      <c r="C32" s="25"/>
      <c r="D32" s="26"/>
      <c r="E32" s="27"/>
      <c r="F32" s="27"/>
      <c r="G32" s="16"/>
      <c r="H32" s="17"/>
      <c r="I32" s="20"/>
      <c r="J32" s="28"/>
      <c r="K32" s="33">
        <f t="shared" si="3"/>
        <v>0</v>
      </c>
      <c r="L32" s="10"/>
      <c r="M32" s="10"/>
      <c r="N32" s="22"/>
    </row>
  </sheetData>
  <phoneticPr fontId="12" type="noConversion"/>
  <hyperlinks>
    <hyperlink ref="N2" r:id="rId1" xr:uid="{5EC2413F-4979-416D-8771-41FD9DFA7C2A}"/>
    <hyperlink ref="N3" r:id="rId2" xr:uid="{D1E410E2-DDEB-4B83-8229-433369AD2F0E}"/>
    <hyperlink ref="N4" r:id="rId3" xr:uid="{C632CD68-071D-4233-A6C1-0580D265A7DB}"/>
    <hyperlink ref="N6" r:id="rId4" xr:uid="{B29C7209-8774-4A23-960B-7D42CE8E7C70}"/>
    <hyperlink ref="N5" r:id="rId5" xr:uid="{1AFEB260-0D6C-42FF-B4E5-2699CE6EA9D6}"/>
    <hyperlink ref="N7" r:id="rId6" xr:uid="{2241D276-3D40-4B32-BDE5-3A8B3091DF5A}"/>
    <hyperlink ref="N8" r:id="rId7" xr:uid="{E00D5BFD-10A8-4610-AA27-840DA026CC3E}"/>
    <hyperlink ref="N9" r:id="rId8" xr:uid="{D16EDC12-9188-48D6-A89B-6F6EB0E10E7A}"/>
    <hyperlink ref="N10" r:id="rId9" xr:uid="{D45B4DDF-EC67-4417-8747-07F6CF8C279C}"/>
    <hyperlink ref="N11" r:id="rId10" xr:uid="{4F45A6E7-B098-4AF9-B899-57ACEF4E7166}"/>
    <hyperlink ref="N15" r:id="rId11" xr:uid="{4D4DAA7E-65FE-4B3D-B320-4353C9D3C173}"/>
    <hyperlink ref="N12" r:id="rId12" xr:uid="{504C3928-3A98-414E-B37A-70C1048833BC}"/>
    <hyperlink ref="N13" r:id="rId13" xr:uid="{A239B26E-3EBA-457E-8B07-4B541F409826}"/>
    <hyperlink ref="N14" r:id="rId14" xr:uid="{0AB1B3AE-C094-4BEC-9788-2A15B8154A49}"/>
    <hyperlink ref="N16" r:id="rId15" xr:uid="{13E23B69-75C2-479A-9D36-AD6679F3818B}"/>
    <hyperlink ref="N17" r:id="rId16" xr:uid="{1ADE08A1-14E4-4A76-9E0A-DD45209845F8}"/>
    <hyperlink ref="N18" r:id="rId17" xr:uid="{77A88998-D615-4356-8087-338715D76E64}"/>
  </hyperlinks>
  <pageMargins left="0.7" right="0.7" top="0.75" bottom="0.75" header="0.3" footer="0.3"/>
  <pageSetup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PRIMER TRIMESTRE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Estefanía Sánchez Zapata</dc:creator>
  <cp:lastModifiedBy>Estefanía Sánchez Zapata</cp:lastModifiedBy>
  <dcterms:created xsi:type="dcterms:W3CDTF">2020-10-07T18:32:48Z</dcterms:created>
  <dcterms:modified xsi:type="dcterms:W3CDTF">2023-04-13T15:30:02Z</dcterms:modified>
</cp:coreProperties>
</file>